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ТВ" sheetId="1" r:id="rId1"/>
  </sheets>
  <definedNames>
    <definedName name="_xlnm._FilterDatabase" localSheetId="0" hidden="1">ТВ!$A$1:$L$2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J10" i="1"/>
  <c r="I10" i="1"/>
  <c r="H10" i="1"/>
  <c r="G10" i="1"/>
  <c r="F10" i="1"/>
  <c r="E10" i="1"/>
  <c r="J9" i="1"/>
  <c r="I9" i="1"/>
  <c r="H9" i="1"/>
  <c r="G9" i="1"/>
  <c r="F9" i="1"/>
  <c r="E9" i="1"/>
  <c r="J8" i="1"/>
  <c r="I8" i="1"/>
  <c r="H8" i="1"/>
  <c r="G8" i="1"/>
  <c r="F8" i="1"/>
  <c r="E8" i="1"/>
  <c r="J7" i="1"/>
  <c r="I7" i="1"/>
  <c r="H7" i="1"/>
  <c r="G7" i="1"/>
  <c r="F7" i="1"/>
  <c r="E7" i="1"/>
  <c r="J6" i="1"/>
  <c r="I6" i="1"/>
  <c r="H6" i="1"/>
  <c r="G6" i="1"/>
  <c r="F6" i="1"/>
  <c r="E6" i="1"/>
  <c r="J5" i="1"/>
  <c r="I5" i="1"/>
  <c r="H5" i="1"/>
  <c r="G5" i="1"/>
  <c r="F5" i="1"/>
  <c r="E5" i="1"/>
  <c r="J4" i="1"/>
  <c r="I4" i="1"/>
  <c r="H4" i="1"/>
  <c r="G4" i="1"/>
  <c r="F4" i="1"/>
  <c r="E4" i="1"/>
  <c r="J3" i="1"/>
  <c r="I3" i="1"/>
  <c r="H3" i="1"/>
  <c r="G3" i="1"/>
  <c r="F3" i="1"/>
  <c r="E3" i="1"/>
  <c r="J2" i="1"/>
  <c r="I2" i="1"/>
  <c r="H2" i="1"/>
  <c r="G2" i="1"/>
  <c r="F2" i="1"/>
  <c r="E2" i="1"/>
</calcChain>
</file>

<file path=xl/sharedStrings.xml><?xml version="1.0" encoding="utf-8"?>
<sst xmlns="http://schemas.openxmlformats.org/spreadsheetml/2006/main" count="62" uniqueCount="35">
  <si>
    <t>Город</t>
  </si>
  <si>
    <t xml:space="preserve">Вид рекламы </t>
  </si>
  <si>
    <t>Охват территории</t>
  </si>
  <si>
    <t>Целевая аудитория</t>
  </si>
  <si>
    <t>Реклама на ТВ</t>
  </si>
  <si>
    <t>Телеканал</t>
  </si>
  <si>
    <t>Город + 50 км в область</t>
  </si>
  <si>
    <t>Первый канал</t>
  </si>
  <si>
    <t>Россия 1</t>
  </si>
  <si>
    <t>НТВ</t>
  </si>
  <si>
    <t>ТНТ</t>
  </si>
  <si>
    <t>СТС</t>
  </si>
  <si>
    <t>Домашний</t>
  </si>
  <si>
    <t>Пятница</t>
  </si>
  <si>
    <t>РЕН ТВ</t>
  </si>
  <si>
    <t>ТВЦ</t>
  </si>
  <si>
    <t>ТВ3</t>
  </si>
  <si>
    <t>Возраст: от 20 до 75 лет. Пол: мужчины 49%, женщины 51%</t>
  </si>
  <si>
    <t>Возраст: от 18 до 59 лет. Пол: мужчины 45%, женщины 55%</t>
  </si>
  <si>
    <t>Возраст: от 14 до 44 лет. Пол: мужчины 45%, женщины 55%</t>
  </si>
  <si>
    <t>Возраст: от 10 до 45 лет. Пол: мужчины 48%, женщины 52%</t>
  </si>
  <si>
    <t>Возраст: от 14 до 69 лет. Пол: мужчины 48%, женщины 52%</t>
  </si>
  <si>
    <t>Возраст: от 25 до 59 лет. Пол: мужчины 23%, женщины 77%</t>
  </si>
  <si>
    <t>Возраст: от 14 до 44 лет. Пол: мужчины 41%, женщины 59%</t>
  </si>
  <si>
    <t>Возраст: от 25 до 54 лет. Пол: мужчины 58%, женщины 42%</t>
  </si>
  <si>
    <t>Возраст: от 18 до 69 лет. Пол: мужчины 40%, женщины 60%</t>
  </si>
  <si>
    <t>Возраст: от 25 до 59 лет. Пол: мужчины 38%, женщины 62%</t>
  </si>
  <si>
    <t>Количество выходов</t>
  </si>
  <si>
    <t>Ролик 5 сек.</t>
  </si>
  <si>
    <t>Ролик 10 сек.</t>
  </si>
  <si>
    <t>Ролик 15 сек.</t>
  </si>
  <si>
    <t>Ролик 20 сек.</t>
  </si>
  <si>
    <t>Ролик 25 сек.</t>
  </si>
  <si>
    <t>Ролик 30 сек.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</si>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</sst>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D3" sqref="D3"/>
    </sheetView>
  </sheetViews>
  <sheetFormatPr defaultRowHeight="12.75" x14ac:dyDescent="0.2"/>
  <cols>
    <col min="1" max="1" width="10.5703125" style="1" customWidth="1"/>
    <col min="2" max="2" width="16.42578125" style="1" customWidth="1"/>
    <col min="3" max="3" width="14" style="1" customWidth="1"/>
    <col min="4" max="4" width="22.42578125" style="1" customWidth="1"/>
    <col min="5" max="5" width="15.28515625" style="1" customWidth="1"/>
    <col min="6" max="10" width="16.28515625" style="1" customWidth="1"/>
    <col min="11" max="11" width="20.5703125" style="1" customWidth="1"/>
    <col min="12" max="12" width="21.42578125" style="1" customWidth="1"/>
    <col min="13" max="16384" width="9.140625" style="1"/>
  </cols>
  <sheetData>
    <row r="1" spans="1:12" x14ac:dyDescent="0.2">
      <c r="A1" s="3" t="s">
        <v>0</v>
      </c>
      <c r="B1" s="4" t="s">
        <v>1</v>
      </c>
      <c r="C1" s="4" t="s">
        <v>5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2</v>
      </c>
      <c r="L1" s="4" t="s">
        <v>3</v>
      </c>
    </row>
    <row r="2" spans="1:12" s="2" customFormat="1" ht="38.25" x14ac:dyDescent="0.2">
      <c r="A2" s="5" t="s">
        <v>34</v>
      </c>
      <c r="B2" s="5" t="s">
        <v>4</v>
      </c>
      <c r="C2" s="5" t="s">
        <v>7</v>
      </c>
      <c r="D2" s="5">
        <v>1</v>
      </c>
      <c r="E2" s="6">
        <f>95*5*D2</f>
        <v>475</v>
      </c>
      <c r="F2" s="6">
        <f>95*10*D2</f>
        <v>950</v>
      </c>
      <c r="G2" s="6">
        <f>95*15*D2</f>
        <v>1425</v>
      </c>
      <c r="H2" s="6">
        <f>95*20*D2</f>
        <v>1900</v>
      </c>
      <c r="I2" s="6">
        <f>95*25*D2</f>
        <v>2375</v>
      </c>
      <c r="J2" s="6">
        <f>95*30*D2</f>
        <v>2850</v>
      </c>
      <c r="K2" s="5" t="s">
        <v>6</v>
      </c>
      <c r="L2" s="5" t="s">
        <v>21</v>
      </c>
    </row>
    <row r="3" spans="1:12" s="2" customFormat="1" ht="38.25" x14ac:dyDescent="0.2">
      <c r="A3" s="5" t="s">
        <v>34</v>
      </c>
      <c r="B3" s="5" t="s">
        <v>4</v>
      </c>
      <c r="C3" s="5" t="s">
        <v>8</v>
      </c>
      <c r="D3" s="5">
        <v>1</v>
      </c>
      <c r="E3" s="6">
        <f>135*5*D3</f>
        <v>675</v>
      </c>
      <c r="F3" s="6">
        <f>135*10*D3</f>
        <v>1350</v>
      </c>
      <c r="G3" s="6">
        <f>135*15*D3</f>
        <v>2025</v>
      </c>
      <c r="H3" s="6">
        <f>135*20*D3</f>
        <v>2700</v>
      </c>
      <c r="I3" s="6">
        <f>135*25*D3</f>
        <v>3375</v>
      </c>
      <c r="J3" s="6">
        <f>135*30*D3</f>
        <v>4050</v>
      </c>
      <c r="K3" s="5" t="s">
        <v>6</v>
      </c>
      <c r="L3" s="5" t="s">
        <v>17</v>
      </c>
    </row>
    <row r="4" spans="1:12" s="2" customFormat="1" ht="38.25" x14ac:dyDescent="0.2">
      <c r="A4" s="5" t="s">
        <v>34</v>
      </c>
      <c r="B4" s="5" t="s">
        <v>4</v>
      </c>
      <c r="C4" s="5" t="s">
        <v>9</v>
      </c>
      <c r="D4" s="5">
        <v>1</v>
      </c>
      <c r="E4" s="6">
        <f>75*5*D4</f>
        <v>375</v>
      </c>
      <c r="F4" s="6">
        <f>75*10*D4</f>
        <v>750</v>
      </c>
      <c r="G4" s="6">
        <f>75*15*D4</f>
        <v>1125</v>
      </c>
      <c r="H4" s="6">
        <f>75*20*D4</f>
        <v>1500</v>
      </c>
      <c r="I4" s="6">
        <f>75*25*D4</f>
        <v>1875</v>
      </c>
      <c r="J4" s="6">
        <f>75*30*D4</f>
        <v>2250</v>
      </c>
      <c r="K4" s="5" t="s">
        <v>6</v>
      </c>
      <c r="L4" s="5" t="s">
        <v>18</v>
      </c>
    </row>
    <row r="5" spans="1:12" s="2" customFormat="1" ht="38.25" x14ac:dyDescent="0.2">
      <c r="A5" s="5" t="s">
        <v>34</v>
      </c>
      <c r="B5" s="5" t="s">
        <v>4</v>
      </c>
      <c r="C5" s="5" t="s">
        <v>10</v>
      </c>
      <c r="D5" s="5">
        <v>1</v>
      </c>
      <c r="E5" s="6">
        <f>85*5*D5</f>
        <v>425</v>
      </c>
      <c r="F5" s="6">
        <f>85*10*D5</f>
        <v>850</v>
      </c>
      <c r="G5" s="6">
        <f>85*15*D5</f>
        <v>1275</v>
      </c>
      <c r="H5" s="6">
        <f>85*20*D5</f>
        <v>1700</v>
      </c>
      <c r="I5" s="6">
        <f>85*25*D5</f>
        <v>2125</v>
      </c>
      <c r="J5" s="6">
        <f>85*30*D5</f>
        <v>2550</v>
      </c>
      <c r="K5" s="5" t="s">
        <v>6</v>
      </c>
      <c r="L5" s="5" t="s">
        <v>19</v>
      </c>
    </row>
    <row r="6" spans="1:12" s="2" customFormat="1" ht="38.25" x14ac:dyDescent="0.2">
      <c r="A6" s="5" t="s">
        <v>34</v>
      </c>
      <c r="B6" s="5" t="s">
        <v>4</v>
      </c>
      <c r="C6" s="5" t="s">
        <v>11</v>
      </c>
      <c r="D6" s="5">
        <v>1</v>
      </c>
      <c r="E6" s="6">
        <f>85*5*D6</f>
        <v>425</v>
      </c>
      <c r="F6" s="6">
        <f>85*10*D6</f>
        <v>850</v>
      </c>
      <c r="G6" s="6">
        <f>85*15*D6</f>
        <v>1275</v>
      </c>
      <c r="H6" s="6">
        <f>85*20*D6</f>
        <v>1700</v>
      </c>
      <c r="I6" s="6">
        <f>85*25*D6</f>
        <v>2125</v>
      </c>
      <c r="J6" s="6">
        <f>85*30*D6</f>
        <v>2550</v>
      </c>
      <c r="K6" s="5" t="s">
        <v>6</v>
      </c>
      <c r="L6" s="5" t="s">
        <v>20</v>
      </c>
    </row>
    <row r="7" spans="1:12" s="2" customFormat="1" ht="38.25" x14ac:dyDescent="0.2">
      <c r="A7" s="5" t="s">
        <v>34</v>
      </c>
      <c r="B7" s="5" t="s">
        <v>4</v>
      </c>
      <c r="C7" s="5" t="s">
        <v>12</v>
      </c>
      <c r="D7" s="5">
        <v>1</v>
      </c>
      <c r="E7" s="6">
        <f>45*5*D7</f>
        <v>225</v>
      </c>
      <c r="F7" s="6">
        <f>45*10*D7</f>
        <v>450</v>
      </c>
      <c r="G7" s="6">
        <f>45*15*D7</f>
        <v>675</v>
      </c>
      <c r="H7" s="6">
        <f>45*20*D7</f>
        <v>900</v>
      </c>
      <c r="I7" s="6">
        <f>45*25*D7</f>
        <v>1125</v>
      </c>
      <c r="J7" s="6">
        <f>45*30*D7</f>
        <v>1350</v>
      </c>
      <c r="K7" s="5" t="s">
        <v>6</v>
      </c>
      <c r="L7" s="5" t="s">
        <v>22</v>
      </c>
    </row>
    <row r="8" spans="1:12" s="2" customFormat="1" ht="38.25" x14ac:dyDescent="0.2">
      <c r="A8" s="5" t="s">
        <v>34</v>
      </c>
      <c r="B8" s="5" t="s">
        <v>4</v>
      </c>
      <c r="C8" s="5" t="s">
        <v>13</v>
      </c>
      <c r="D8" s="5">
        <v>1</v>
      </c>
      <c r="E8" s="6">
        <f>35*5*D8</f>
        <v>175</v>
      </c>
      <c r="F8" s="6">
        <f>35*10*D8</f>
        <v>350</v>
      </c>
      <c r="G8" s="6">
        <f>35*15*D8</f>
        <v>525</v>
      </c>
      <c r="H8" s="6">
        <f>35*20*D8</f>
        <v>700</v>
      </c>
      <c r="I8" s="6">
        <f>35*25*D8</f>
        <v>875</v>
      </c>
      <c r="J8" s="6">
        <f>35*30*D8</f>
        <v>1050</v>
      </c>
      <c r="K8" s="5" t="s">
        <v>6</v>
      </c>
      <c r="L8" s="5" t="s">
        <v>23</v>
      </c>
    </row>
    <row r="9" spans="1:12" s="2" customFormat="1" ht="38.25" x14ac:dyDescent="0.2">
      <c r="A9" s="5" t="s">
        <v>34</v>
      </c>
      <c r="B9" s="5" t="s">
        <v>4</v>
      </c>
      <c r="C9" s="5" t="s">
        <v>14</v>
      </c>
      <c r="D9" s="5">
        <v>1</v>
      </c>
      <c r="E9" s="6">
        <f>35*5*D9</f>
        <v>175</v>
      </c>
      <c r="F9" s="6">
        <f>35*10*D9</f>
        <v>350</v>
      </c>
      <c r="G9" s="6">
        <f>35*15*D9</f>
        <v>525</v>
      </c>
      <c r="H9" s="6">
        <f>35*20*D9</f>
        <v>700</v>
      </c>
      <c r="I9" s="6">
        <f>35*25*D9</f>
        <v>875</v>
      </c>
      <c r="J9" s="6">
        <f>35*30*D9</f>
        <v>1050</v>
      </c>
      <c r="K9" s="5" t="s">
        <v>6</v>
      </c>
      <c r="L9" s="5" t="s">
        <v>24</v>
      </c>
    </row>
    <row r="10" spans="1:12" s="2" customFormat="1" ht="38.25" x14ac:dyDescent="0.2">
      <c r="A10" s="5" t="s">
        <v>34</v>
      </c>
      <c r="B10" s="5" t="s">
        <v>4</v>
      </c>
      <c r="C10" s="5" t="s">
        <v>15</v>
      </c>
      <c r="D10" s="5">
        <v>1</v>
      </c>
      <c r="E10" s="6">
        <f>30*5*D10</f>
        <v>150</v>
      </c>
      <c r="F10" s="6">
        <f>30*10*D10</f>
        <v>300</v>
      </c>
      <c r="G10" s="6">
        <f>30*15*D10</f>
        <v>450</v>
      </c>
      <c r="H10" s="6">
        <f>30*20*D10</f>
        <v>600</v>
      </c>
      <c r="I10" s="6">
        <f>30*25*D10</f>
        <v>750</v>
      </c>
      <c r="J10" s="6">
        <f>30*30*D10</f>
        <v>900</v>
      </c>
      <c r="K10" s="5" t="s">
        <v>6</v>
      </c>
      <c r="L10" s="5" t="s">
        <v>25</v>
      </c>
    </row>
    <row r="11" spans="1:12" s="2" customFormat="1" ht="38.25" x14ac:dyDescent="0.2">
      <c r="A11" s="5" t="s">
        <v>34</v>
      </c>
      <c r="B11" s="5" t="s">
        <v>4</v>
      </c>
      <c r="C11" s="5" t="s">
        <v>16</v>
      </c>
      <c r="D11" s="5">
        <v>1</v>
      </c>
      <c r="E11" s="6">
        <f>30*5*D11</f>
        <v>150</v>
      </c>
      <c r="F11" s="6">
        <f>30*10*D11</f>
        <v>300</v>
      </c>
      <c r="G11" s="6">
        <f>30*15*D11</f>
        <v>450</v>
      </c>
      <c r="H11" s="6">
        <f>30*20*D11</f>
        <v>600</v>
      </c>
      <c r="I11" s="6">
        <f>30*25*D11</f>
        <v>750</v>
      </c>
      <c r="J11" s="6">
        <f>30*30*D11</f>
        <v>900</v>
      </c>
      <c r="K11" s="5" t="s">
        <v>6</v>
      </c>
      <c r="L11" s="5" t="s">
        <v>26</v>
      </c>
    </row>
  </sheetData>
  <autoFilter ref="A1:L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2026-04-25T18:23:30Z</dcterms:modified>
</cp:coreProperties>
</file>